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5" sheetId="5" r:id="rId2"/>
    <sheet name="Sheet2" sheetId="9" r:id="rId3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D20" i="9" l="1"/>
  <c r="H74" i="5" l="1"/>
  <c r="G74" i="5"/>
  <c r="F74" i="5"/>
  <c r="E74" i="5"/>
  <c r="D74" i="5"/>
  <c r="H52" i="5"/>
  <c r="G52" i="5"/>
  <c r="F52" i="5"/>
  <c r="E52" i="5"/>
  <c r="J52" i="5"/>
  <c r="D52" i="5"/>
  <c r="J23" i="5"/>
  <c r="I23" i="5"/>
  <c r="G44" i="5"/>
  <c r="G40" i="5"/>
  <c r="G46" i="5" s="1"/>
  <c r="F66" i="5"/>
  <c r="E66" i="5"/>
  <c r="E68" i="5" s="1"/>
  <c r="D64" i="5"/>
  <c r="D66" i="5" s="1"/>
  <c r="C67" i="5" s="1"/>
  <c r="C63" i="5"/>
  <c r="C70" i="5" s="1"/>
  <c r="F62" i="5"/>
  <c r="F68" i="5" s="1"/>
  <c r="E62" i="5"/>
  <c r="D62" i="5"/>
  <c r="D68" i="5" s="1"/>
  <c r="D71" i="5" s="1"/>
  <c r="E44" i="5"/>
  <c r="F44" i="5"/>
  <c r="D42" i="5"/>
  <c r="D44" i="5" s="1"/>
  <c r="F40" i="5"/>
  <c r="E40" i="5"/>
  <c r="E46" i="5" s="1"/>
  <c r="D40" i="5"/>
  <c r="F46" i="5" l="1"/>
  <c r="D69" i="5"/>
  <c r="D46" i="5"/>
  <c r="C41" i="5"/>
  <c r="C45" i="5"/>
  <c r="J15" i="5"/>
  <c r="J17" i="5" s="1"/>
  <c r="J14" i="5"/>
  <c r="J11" i="5"/>
  <c r="I14" i="5"/>
  <c r="I15" i="5" s="1"/>
  <c r="I11" i="5"/>
  <c r="I17" i="5" s="1"/>
  <c r="E15" i="9"/>
  <c r="F14" i="9"/>
  <c r="F15" i="9" s="1"/>
  <c r="E14" i="9"/>
  <c r="D14" i="9"/>
  <c r="D13" i="9"/>
  <c r="D15" i="9" s="1"/>
  <c r="C12" i="9"/>
  <c r="F11" i="9"/>
  <c r="E11" i="9"/>
  <c r="E17" i="9" s="1"/>
  <c r="D11" i="9"/>
  <c r="H14" i="5"/>
  <c r="G14" i="5"/>
  <c r="F14" i="5"/>
  <c r="E14" i="5"/>
  <c r="D14" i="5"/>
  <c r="D47" i="5" l="1"/>
  <c r="C48" i="5"/>
  <c r="D49" i="5"/>
  <c r="D17" i="9"/>
  <c r="F17" i="9"/>
  <c r="C16" i="9"/>
  <c r="C19" i="9" s="1"/>
  <c r="D18" i="9"/>
  <c r="H23" i="5"/>
  <c r="G23" i="5"/>
  <c r="F23" i="5"/>
  <c r="E23" i="5"/>
  <c r="D23" i="5"/>
  <c r="H15" i="5"/>
  <c r="G15" i="5"/>
  <c r="F15" i="5"/>
  <c r="E15" i="5"/>
  <c r="D13" i="5"/>
  <c r="D15" i="5" s="1"/>
  <c r="H11" i="5"/>
  <c r="G11" i="5"/>
  <c r="G17" i="5" s="1"/>
  <c r="F11" i="5"/>
  <c r="E11" i="5"/>
  <c r="D11" i="5"/>
  <c r="H17" i="5" l="1"/>
  <c r="C12" i="5"/>
  <c r="F17" i="5"/>
  <c r="E17" i="5"/>
  <c r="C16" i="5"/>
  <c r="D17" i="5"/>
  <c r="D13" i="1"/>
  <c r="D15" i="1" s="1"/>
  <c r="D7" i="1"/>
  <c r="D20" i="5" l="1"/>
  <c r="D18" i="5"/>
  <c r="C19" i="5"/>
</calcChain>
</file>

<file path=xl/sharedStrings.xml><?xml version="1.0" encoding="utf-8"?>
<sst xmlns="http://schemas.openxmlformats.org/spreadsheetml/2006/main" count="115" uniqueCount="52">
  <si>
    <t>Sub-Total</t>
  </si>
  <si>
    <t>Capital cost</t>
  </si>
  <si>
    <t>Grand total</t>
  </si>
  <si>
    <t>Sr. No.</t>
  </si>
  <si>
    <t>Particulars</t>
  </si>
  <si>
    <t>Amount (Rs.)</t>
  </si>
  <si>
    <t>Investment</t>
  </si>
  <si>
    <t>Year</t>
  </si>
  <si>
    <t>Deployment of funds</t>
  </si>
  <si>
    <t>Principal repayment</t>
  </si>
  <si>
    <t>Income expenditure statement</t>
  </si>
  <si>
    <t>Cost of investment</t>
  </si>
  <si>
    <t>Net benefit</t>
  </si>
  <si>
    <t>NPV @15%</t>
  </si>
  <si>
    <t>IRR</t>
  </si>
  <si>
    <t>Total cost</t>
  </si>
  <si>
    <t>NPV@15% returns</t>
  </si>
  <si>
    <t>NPV @15% cost</t>
  </si>
  <si>
    <t>Benefit cost ratio</t>
  </si>
  <si>
    <t>Financial analysis</t>
  </si>
  <si>
    <t>Total returns (5+6)</t>
  </si>
  <si>
    <t>Net returns from inter crops</t>
  </si>
  <si>
    <t xml:space="preserve">Principal oustanding </t>
  </si>
  <si>
    <t>Recurring cost</t>
  </si>
  <si>
    <t>Intt. payment (12%) by farmer during grace period</t>
  </si>
  <si>
    <t>Cost of the project - Processing of aonla</t>
  </si>
  <si>
    <t>Cost of plant and machinery</t>
  </si>
  <si>
    <t>Power</t>
  </si>
  <si>
    <t xml:space="preserve">Recurring cost </t>
  </si>
  <si>
    <t>Processing cost per kg including sugar and other ingredients and labour</t>
  </si>
  <si>
    <t>Sales realisation (Aonla products)</t>
  </si>
  <si>
    <t>Financial analysis without grant assistance</t>
  </si>
  <si>
    <t>Financial analysis with grant assistance</t>
  </si>
  <si>
    <t>Rent (Notional)</t>
  </si>
  <si>
    <t>Salary of supervisor (Notional for three months)</t>
  </si>
  <si>
    <t>Capacity utilization - 20%</t>
  </si>
  <si>
    <t>Capacity utilization - 40% and price paid for Aonla is Rs.15/kg</t>
  </si>
  <si>
    <t>Capacity utilization - 40% and price paid for Aonla is Rs.10/kg</t>
  </si>
  <si>
    <t>Aonla used</t>
  </si>
  <si>
    <t>22100 kg</t>
  </si>
  <si>
    <t xml:space="preserve">Price of aonla </t>
  </si>
  <si>
    <t>Rs.10.00 per kg</t>
  </si>
  <si>
    <t>Cost of aonla</t>
  </si>
  <si>
    <t>Rs.221000/-</t>
  </si>
  <si>
    <t>Rs.830500/-</t>
  </si>
  <si>
    <t>Total cost (Rs.609500+Rs.221000)</t>
  </si>
  <si>
    <t>Aonla used - 22100 kg</t>
  </si>
  <si>
    <t>Price (Rs./kg) - Rs.10.00</t>
  </si>
  <si>
    <t>Cost of aonla - Rs.2,21,000/-</t>
  </si>
  <si>
    <t>Processing cost - Rs.6,09,500/-</t>
  </si>
  <si>
    <t>Total recurring cost - Rs.8,30,500/-</t>
  </si>
  <si>
    <t>Capacity utilization -20%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</si>
</sst>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₹&quot;\ #,##0;[Red]&quot;₹&quot;\ \-#,##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2" xfId="0" applyBorder="1"/>
    <xf numFmtId="3" fontId="0" fillId="0" borderId="0" xfId="0" applyNumberFormat="1"/>
    <xf numFmtId="0" fontId="2" fillId="0" borderId="2" xfId="0" applyFont="1" applyBorder="1"/>
    <xf numFmtId="3" fontId="2" fillId="0" borderId="2" xfId="0" applyNumberFormat="1" applyFont="1" applyBorder="1"/>
    <xf numFmtId="0" fontId="3" fillId="0" borderId="2" xfId="1" applyFont="1" applyBorder="1"/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7" fillId="0" borderId="2" xfId="0" applyFont="1" applyBorder="1"/>
    <xf numFmtId="3" fontId="7" fillId="0" borderId="2" xfId="0" applyNumberFormat="1" applyFont="1" applyBorder="1"/>
    <xf numFmtId="0" fontId="0" fillId="0" borderId="2" xfId="0" applyBorder="1" applyAlignment="1">
      <alignment horizontal="center"/>
    </xf>
    <xf numFmtId="0" fontId="6" fillId="0" borderId="2" xfId="0" applyFont="1" applyBorder="1"/>
    <xf numFmtId="3" fontId="8" fillId="0" borderId="2" xfId="0" applyNumberFormat="1" applyFont="1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/>
    <xf numFmtId="6" fontId="6" fillId="0" borderId="2" xfId="0" applyNumberFormat="1" applyFont="1" applyBorder="1"/>
    <xf numFmtId="3" fontId="9" fillId="0" borderId="2" xfId="0" applyNumberFormat="1" applyFont="1" applyBorder="1"/>
    <xf numFmtId="3" fontId="6" fillId="0" borderId="2" xfId="0" applyNumberFormat="1" applyFont="1" applyBorder="1"/>
    <xf numFmtId="4" fontId="6" fillId="0" borderId="2" xfId="0" applyNumberFormat="1" applyFont="1" applyBorder="1"/>
    <xf numFmtId="9" fontId="6" fillId="0" borderId="2" xfId="0" applyNumberFormat="1" applyFont="1" applyBorder="1"/>
    <xf numFmtId="0" fontId="10" fillId="0" borderId="2" xfId="0" applyFont="1" applyBorder="1"/>
    <xf numFmtId="0" fontId="9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PV@15%25%20returns" TargetMode="External"/><Relationship Id="rId2" Type="http://schemas.openxmlformats.org/officeDocument/2006/relationships/hyperlink" Target="mailto:NPV@15%25%20returns" TargetMode="External"/><Relationship Id="rId1" Type="http://schemas.openxmlformats.org/officeDocument/2006/relationships/hyperlink" Target="mailto:NPV@15%25%20returns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PV@15%25%20retur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1"/>
  <sheetViews>
    <sheetView workbookViewId="0">
      <selection activeCell="B1" sqref="B1:D21"/>
    </sheetView>
  </sheetViews>
  <sheetFormatPr defaultRowHeight="15" x14ac:dyDescent="0.25"/>
  <cols>
    <col min="3" max="3" width="60.7109375" customWidth="1"/>
    <col min="4" max="4" width="23.42578125" customWidth="1"/>
  </cols>
  <sheetData>
    <row r="1" spans="2:4" ht="24" customHeight="1" x14ac:dyDescent="0.3">
      <c r="B1" s="6"/>
      <c r="C1" s="12" t="s">
        <v>25</v>
      </c>
      <c r="D1" s="6"/>
    </row>
    <row r="2" spans="2:4" ht="18.75" x14ac:dyDescent="0.3">
      <c r="B2" s="6"/>
      <c r="C2" s="6"/>
      <c r="D2" s="6"/>
    </row>
    <row r="3" spans="2:4" ht="19.5" thickBot="1" x14ac:dyDescent="0.35">
      <c r="B3" s="6"/>
      <c r="C3" s="6"/>
      <c r="D3" s="6"/>
    </row>
    <row r="4" spans="2:4" ht="16.5" customHeight="1" thickBot="1" x14ac:dyDescent="0.35">
      <c r="B4" s="7" t="s">
        <v>3</v>
      </c>
      <c r="C4" s="9" t="s">
        <v>4</v>
      </c>
      <c r="D4" s="8" t="s">
        <v>5</v>
      </c>
    </row>
    <row r="5" spans="2:4" ht="16.5" customHeight="1" thickBot="1" x14ac:dyDescent="0.35">
      <c r="B5" s="7"/>
      <c r="C5" s="9" t="s">
        <v>1</v>
      </c>
      <c r="D5" s="8"/>
    </row>
    <row r="6" spans="2:4" ht="19.5" thickBot="1" x14ac:dyDescent="0.35">
      <c r="B6" s="7">
        <v>1</v>
      </c>
      <c r="C6" s="9" t="s">
        <v>26</v>
      </c>
      <c r="D6" s="10">
        <v>2000000</v>
      </c>
    </row>
    <row r="7" spans="2:4" ht="15.75" customHeight="1" thickBot="1" x14ac:dyDescent="0.35">
      <c r="B7" s="7"/>
      <c r="C7" s="28"/>
      <c r="D7" s="29">
        <f>SUM(D6:D6)</f>
        <v>2000000</v>
      </c>
    </row>
    <row r="8" spans="2:4" ht="30" customHeight="1" thickBot="1" x14ac:dyDescent="0.35">
      <c r="B8" s="7"/>
      <c r="C8" s="9" t="s">
        <v>23</v>
      </c>
      <c r="D8" s="10"/>
    </row>
    <row r="9" spans="2:4" ht="19.5" thickBot="1" x14ac:dyDescent="0.35">
      <c r="B9" s="7">
        <v>1</v>
      </c>
      <c r="C9" s="11" t="s">
        <v>33</v>
      </c>
      <c r="D9" s="10">
        <v>24000</v>
      </c>
    </row>
    <row r="10" spans="2:4" ht="19.5" thickBot="1" x14ac:dyDescent="0.35">
      <c r="B10" s="7">
        <v>2</v>
      </c>
      <c r="C10" s="11" t="s">
        <v>27</v>
      </c>
      <c r="D10" s="10">
        <v>48000</v>
      </c>
    </row>
    <row r="11" spans="2:4" ht="19.5" thickBot="1" x14ac:dyDescent="0.35">
      <c r="B11" s="7">
        <v>3</v>
      </c>
      <c r="C11" s="11" t="s">
        <v>34</v>
      </c>
      <c r="D11" s="10">
        <v>30000</v>
      </c>
    </row>
    <row r="12" spans="2:4" ht="36.75" thickBot="1" x14ac:dyDescent="0.35">
      <c r="B12" s="7">
        <v>4</v>
      </c>
      <c r="C12" s="11" t="s">
        <v>29</v>
      </c>
      <c r="D12" s="10">
        <v>507500</v>
      </c>
    </row>
    <row r="13" spans="2:4" ht="19.5" thickBot="1" x14ac:dyDescent="0.35">
      <c r="B13" s="7"/>
      <c r="C13" s="28" t="s">
        <v>0</v>
      </c>
      <c r="D13" s="29">
        <f>SUM(D9:D12)</f>
        <v>609500</v>
      </c>
    </row>
    <row r="14" spans="2:4" ht="19.5" thickBot="1" x14ac:dyDescent="0.35">
      <c r="B14" s="7"/>
      <c r="C14" s="28"/>
      <c r="D14" s="29"/>
    </row>
    <row r="15" spans="2:4" ht="19.5" thickBot="1" x14ac:dyDescent="0.35">
      <c r="B15" s="7"/>
      <c r="C15" s="11" t="s">
        <v>2</v>
      </c>
      <c r="D15" s="30">
        <f>+D7+D13</f>
        <v>2609500</v>
      </c>
    </row>
    <row r="16" spans="2:4" ht="18.75" x14ac:dyDescent="0.3">
      <c r="B16" s="6"/>
      <c r="C16" s="6"/>
      <c r="D16" s="6"/>
    </row>
    <row r="17" spans="2:4" ht="18.75" x14ac:dyDescent="0.3">
      <c r="B17" s="6"/>
      <c r="C17" s="12"/>
      <c r="D17" s="6"/>
    </row>
    <row r="18" spans="2:4" ht="18.75" x14ac:dyDescent="0.3">
      <c r="B18" s="3"/>
      <c r="C18" s="3" t="s">
        <v>38</v>
      </c>
      <c r="D18" s="3" t="s">
        <v>39</v>
      </c>
    </row>
    <row r="19" spans="2:4" ht="18.75" x14ac:dyDescent="0.3">
      <c r="B19" s="3"/>
      <c r="C19" s="3" t="s">
        <v>40</v>
      </c>
      <c r="D19" s="3" t="s">
        <v>41</v>
      </c>
    </row>
    <row r="20" spans="2:4" ht="18.75" x14ac:dyDescent="0.3">
      <c r="B20" s="3"/>
      <c r="C20" s="3" t="s">
        <v>42</v>
      </c>
      <c r="D20" s="3" t="s">
        <v>43</v>
      </c>
    </row>
    <row r="21" spans="2:4" ht="18.75" x14ac:dyDescent="0.3">
      <c r="B21" s="3"/>
      <c r="C21" s="3" t="s">
        <v>45</v>
      </c>
      <c r="D21" s="3" t="s">
        <v>44</v>
      </c>
    </row>
  </sheetData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4"/>
  <sheetViews>
    <sheetView tabSelected="1" workbookViewId="0">
      <selection activeCell="G49" sqref="G49"/>
    </sheetView>
  </sheetViews>
  <sheetFormatPr defaultRowHeight="15" x14ac:dyDescent="0.25"/>
  <cols>
    <col min="2" max="2" width="45.5703125" customWidth="1"/>
    <col min="3" max="3" width="18.28515625" customWidth="1"/>
    <col min="4" max="4" width="14.28515625" customWidth="1"/>
    <col min="5" max="5" width="14.5703125" customWidth="1"/>
    <col min="6" max="6" width="15.42578125" customWidth="1"/>
    <col min="7" max="7" width="18.140625" customWidth="1"/>
    <col min="8" max="8" width="16.5703125" customWidth="1"/>
    <col min="9" max="9" width="13.7109375" customWidth="1"/>
    <col min="10" max="10" width="14.140625" customWidth="1"/>
    <col min="11" max="12" width="10.5703125" customWidth="1"/>
    <col min="13" max="13" width="10" customWidth="1"/>
  </cols>
  <sheetData>
    <row r="2" spans="1:13" ht="18.75" x14ac:dyDescent="0.3">
      <c r="B2" s="3" t="s">
        <v>31</v>
      </c>
      <c r="D2" s="6" t="s">
        <v>35</v>
      </c>
      <c r="F2" s="6"/>
      <c r="G2" s="6"/>
      <c r="H2" s="6"/>
      <c r="I2" s="6"/>
      <c r="J2" s="6"/>
    </row>
    <row r="3" spans="1:13" ht="18.75" x14ac:dyDescent="0.3">
      <c r="F3" s="6"/>
    </row>
    <row r="4" spans="1:13" ht="18.75" x14ac:dyDescent="0.3">
      <c r="A4" s="1"/>
      <c r="B4" s="3" t="s">
        <v>19</v>
      </c>
      <c r="C4" s="3"/>
      <c r="D4" s="3" t="s">
        <v>5</v>
      </c>
      <c r="E4" s="3"/>
      <c r="F4" s="3"/>
      <c r="G4" s="3"/>
      <c r="H4" s="3"/>
      <c r="I4" s="3"/>
      <c r="J4" s="3"/>
      <c r="K4" s="3"/>
      <c r="L4" s="3"/>
      <c r="M4" s="3"/>
    </row>
    <row r="5" spans="1:13" ht="18.75" x14ac:dyDescent="0.3">
      <c r="A5" s="1"/>
      <c r="B5" s="3"/>
      <c r="C5" s="3" t="s">
        <v>7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</row>
    <row r="6" spans="1:13" ht="18.75" x14ac:dyDescent="0.3">
      <c r="A6" s="15"/>
      <c r="B6" s="16" t="s">
        <v>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8.75" x14ac:dyDescent="0.3">
      <c r="A7" s="15">
        <v>1</v>
      </c>
      <c r="B7" s="3" t="s">
        <v>6</v>
      </c>
      <c r="C7" s="3"/>
      <c r="D7" s="4">
        <v>2000000</v>
      </c>
      <c r="E7" s="3"/>
      <c r="F7" s="3"/>
      <c r="G7" s="3"/>
      <c r="H7" s="3"/>
      <c r="I7" s="3"/>
      <c r="J7" s="3"/>
      <c r="K7" s="3"/>
      <c r="L7" s="3"/>
      <c r="M7" s="3"/>
    </row>
    <row r="8" spans="1:13" ht="18.75" x14ac:dyDescent="0.3">
      <c r="A8" s="15"/>
      <c r="B8" s="16" t="s">
        <v>10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8.75" x14ac:dyDescent="0.3">
      <c r="A9" s="15">
        <v>2</v>
      </c>
      <c r="B9" s="3" t="s">
        <v>30</v>
      </c>
      <c r="C9" s="3"/>
      <c r="D9" s="3">
        <v>1265000</v>
      </c>
      <c r="E9" s="3">
        <v>1265000</v>
      </c>
      <c r="F9" s="3">
        <v>1265000</v>
      </c>
      <c r="G9" s="3">
        <v>1265000</v>
      </c>
      <c r="H9" s="3">
        <v>1265000</v>
      </c>
      <c r="I9" s="3">
        <v>1265000</v>
      </c>
      <c r="J9" s="3">
        <v>1265000</v>
      </c>
      <c r="K9" s="3"/>
      <c r="L9" s="3"/>
      <c r="M9" s="3"/>
    </row>
    <row r="10" spans="1:13" ht="18.75" x14ac:dyDescent="0.3">
      <c r="A10" s="15">
        <v>3</v>
      </c>
      <c r="B10" s="3" t="s">
        <v>21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8.75" x14ac:dyDescent="0.3">
      <c r="A11" s="15">
        <v>4</v>
      </c>
      <c r="B11" s="26" t="s">
        <v>20</v>
      </c>
      <c r="C11" s="26"/>
      <c r="D11" s="26">
        <f>+D10+D9</f>
        <v>1265000</v>
      </c>
      <c r="E11" s="26">
        <f>+E10+E9</f>
        <v>1265000</v>
      </c>
      <c r="F11" s="26">
        <f t="shared" ref="F11:H11" si="0">+F10+F9</f>
        <v>1265000</v>
      </c>
      <c r="G11" s="26">
        <f t="shared" si="0"/>
        <v>1265000</v>
      </c>
      <c r="H11" s="26">
        <f t="shared" si="0"/>
        <v>1265000</v>
      </c>
      <c r="I11" s="26">
        <f t="shared" ref="I11:J11" si="1">+I10+I9</f>
        <v>1265000</v>
      </c>
      <c r="J11" s="26">
        <f t="shared" si="1"/>
        <v>1265000</v>
      </c>
      <c r="K11" s="26"/>
      <c r="L11" s="26"/>
      <c r="M11" s="26"/>
    </row>
    <row r="12" spans="1:13" ht="18.75" x14ac:dyDescent="0.3">
      <c r="A12" s="15">
        <v>5</v>
      </c>
      <c r="B12" s="5" t="s">
        <v>16</v>
      </c>
      <c r="C12" s="21">
        <f>+NPV(0.15,D11:M11)</f>
        <v>5262930.9633152559</v>
      </c>
      <c r="D12" s="16"/>
      <c r="E12" s="3"/>
      <c r="F12" s="3"/>
      <c r="G12" s="3"/>
      <c r="H12" s="3"/>
      <c r="I12" s="3"/>
      <c r="J12" s="3"/>
      <c r="K12" s="3"/>
      <c r="L12" s="3"/>
      <c r="M12" s="3"/>
    </row>
    <row r="13" spans="1:13" ht="18.75" x14ac:dyDescent="0.3">
      <c r="A13" s="15">
        <v>6</v>
      </c>
      <c r="B13" s="3" t="s">
        <v>11</v>
      </c>
      <c r="C13" s="3"/>
      <c r="D13" s="4">
        <f>+D7</f>
        <v>2000000</v>
      </c>
      <c r="E13" s="3"/>
      <c r="F13" s="3"/>
      <c r="G13" s="3"/>
      <c r="H13" s="3"/>
      <c r="I13" s="3"/>
      <c r="J13" s="3"/>
      <c r="K13" s="3"/>
      <c r="L13" s="3"/>
      <c r="M13" s="3"/>
    </row>
    <row r="14" spans="1:13" ht="18.75" x14ac:dyDescent="0.3">
      <c r="A14" s="15">
        <v>7</v>
      </c>
      <c r="B14" s="3" t="s">
        <v>28</v>
      </c>
      <c r="C14" s="3"/>
      <c r="D14" s="3">
        <f>221000+609500</f>
        <v>830500</v>
      </c>
      <c r="E14" s="3">
        <f t="shared" ref="E14:J14" si="2">221000+609500</f>
        <v>830500</v>
      </c>
      <c r="F14" s="3">
        <f t="shared" si="2"/>
        <v>830500</v>
      </c>
      <c r="G14" s="3">
        <f t="shared" si="2"/>
        <v>830500</v>
      </c>
      <c r="H14" s="3">
        <f t="shared" si="2"/>
        <v>830500</v>
      </c>
      <c r="I14" s="3">
        <f t="shared" si="2"/>
        <v>830500</v>
      </c>
      <c r="J14" s="3">
        <f t="shared" si="2"/>
        <v>830500</v>
      </c>
      <c r="K14" s="3"/>
      <c r="L14" s="3"/>
      <c r="M14" s="3"/>
    </row>
    <row r="15" spans="1:13" ht="18.75" x14ac:dyDescent="0.3">
      <c r="A15" s="15">
        <v>8</v>
      </c>
      <c r="B15" s="13" t="s">
        <v>15</v>
      </c>
      <c r="C15" s="13"/>
      <c r="D15" s="14">
        <f>+D13+D14</f>
        <v>2830500</v>
      </c>
      <c r="E15" s="14">
        <f t="shared" ref="E15:H15" si="3">+E13+E14</f>
        <v>830500</v>
      </c>
      <c r="F15" s="14">
        <f t="shared" si="3"/>
        <v>830500</v>
      </c>
      <c r="G15" s="14">
        <f t="shared" si="3"/>
        <v>830500</v>
      </c>
      <c r="H15" s="14">
        <f t="shared" si="3"/>
        <v>830500</v>
      </c>
      <c r="I15" s="14">
        <f t="shared" ref="I15:J15" si="4">+I13+I14</f>
        <v>830500</v>
      </c>
      <c r="J15" s="14">
        <f t="shared" si="4"/>
        <v>830500</v>
      </c>
      <c r="K15" s="14"/>
      <c r="L15" s="14"/>
      <c r="M15" s="14"/>
    </row>
    <row r="16" spans="1:13" ht="18.75" x14ac:dyDescent="0.3">
      <c r="A16" s="15">
        <v>9</v>
      </c>
      <c r="B16" s="3" t="s">
        <v>17</v>
      </c>
      <c r="C16" s="21">
        <f>NPV(0.15,D15:M15)</f>
        <v>5194359.0237417547</v>
      </c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4" ht="18.75" x14ac:dyDescent="0.3">
      <c r="A17" s="15">
        <v>10</v>
      </c>
      <c r="B17" s="27" t="s">
        <v>12</v>
      </c>
      <c r="C17" s="22"/>
      <c r="D17" s="17">
        <f>+D11-D15</f>
        <v>-1565500</v>
      </c>
      <c r="E17" s="17">
        <f t="shared" ref="E17:H17" si="5">+E11-E15</f>
        <v>434500</v>
      </c>
      <c r="F17" s="17">
        <f t="shared" si="5"/>
        <v>434500</v>
      </c>
      <c r="G17" s="17">
        <f t="shared" si="5"/>
        <v>434500</v>
      </c>
      <c r="H17" s="17">
        <f t="shared" si="5"/>
        <v>434500</v>
      </c>
      <c r="I17" s="17">
        <f t="shared" ref="I17:J17" si="6">+I11-I15</f>
        <v>434500</v>
      </c>
      <c r="J17" s="17">
        <f t="shared" si="6"/>
        <v>434500</v>
      </c>
      <c r="K17" s="17"/>
      <c r="L17" s="17"/>
      <c r="M17" s="17"/>
      <c r="N17" s="2"/>
    </row>
    <row r="18" spans="1:14" ht="18.75" x14ac:dyDescent="0.3">
      <c r="A18" s="15">
        <v>11</v>
      </c>
      <c r="B18" s="3" t="s">
        <v>18</v>
      </c>
      <c r="C18" s="3"/>
      <c r="D18" s="24">
        <f>+C12/C16</f>
        <v>1.0132012321944017</v>
      </c>
      <c r="E18" s="4"/>
      <c r="F18" s="4"/>
      <c r="G18" s="4"/>
      <c r="H18" s="4"/>
      <c r="I18" s="4"/>
      <c r="J18" s="4"/>
      <c r="K18" s="4"/>
      <c r="L18" s="4"/>
      <c r="M18" s="4"/>
    </row>
    <row r="19" spans="1:14" ht="18.75" x14ac:dyDescent="0.3">
      <c r="A19" s="15">
        <v>12</v>
      </c>
      <c r="B19" s="3" t="s">
        <v>13</v>
      </c>
      <c r="C19" s="21">
        <f>+C12-C16</f>
        <v>68571.939573501237</v>
      </c>
      <c r="D19" s="23"/>
      <c r="E19" s="4"/>
      <c r="F19" s="4"/>
      <c r="G19" s="4"/>
      <c r="H19" s="4"/>
      <c r="I19" s="4"/>
      <c r="J19" s="4"/>
      <c r="K19" s="4"/>
      <c r="L19" s="4"/>
      <c r="M19" s="4"/>
    </row>
    <row r="20" spans="1:14" ht="18.75" x14ac:dyDescent="0.3">
      <c r="A20" s="15">
        <v>13</v>
      </c>
      <c r="B20" s="3" t="s">
        <v>14</v>
      </c>
      <c r="C20" s="3"/>
      <c r="D20" s="25">
        <f>IRR(D17:M17,0.5)</f>
        <v>0.16852837722083591</v>
      </c>
      <c r="E20" s="3"/>
      <c r="F20" s="3"/>
      <c r="G20" s="3"/>
      <c r="H20" s="3"/>
      <c r="I20" s="3"/>
      <c r="J20" s="3"/>
      <c r="K20" s="3"/>
      <c r="L20" s="3"/>
      <c r="M20" s="3"/>
    </row>
    <row r="21" spans="1:14" ht="18.75" x14ac:dyDescent="0.3">
      <c r="A21" s="15">
        <v>14</v>
      </c>
      <c r="B21" s="3" t="s">
        <v>22</v>
      </c>
      <c r="C21" s="3"/>
      <c r="D21" s="4">
        <v>2000000</v>
      </c>
      <c r="E21" s="4">
        <v>2000000</v>
      </c>
      <c r="F21" s="4">
        <v>1600000</v>
      </c>
      <c r="G21" s="4">
        <v>1200000</v>
      </c>
      <c r="H21" s="4">
        <v>800000</v>
      </c>
      <c r="I21" s="3">
        <v>400000</v>
      </c>
      <c r="J21" s="3">
        <v>0</v>
      </c>
      <c r="K21" s="3"/>
      <c r="L21" s="3"/>
      <c r="M21" s="3"/>
    </row>
    <row r="22" spans="1:14" ht="18.75" x14ac:dyDescent="0.3">
      <c r="A22" s="15">
        <v>15</v>
      </c>
      <c r="B22" s="3" t="s">
        <v>9</v>
      </c>
      <c r="C22" s="3"/>
      <c r="D22" s="4">
        <v>0</v>
      </c>
      <c r="E22" s="3">
        <v>400000</v>
      </c>
      <c r="F22" s="3">
        <v>400000</v>
      </c>
      <c r="G22" s="3">
        <v>400000</v>
      </c>
      <c r="H22" s="3">
        <v>400000</v>
      </c>
      <c r="I22" s="3">
        <v>400000</v>
      </c>
      <c r="J22" s="3">
        <v>400000</v>
      </c>
      <c r="K22" s="3"/>
      <c r="L22" s="3"/>
      <c r="M22" s="3"/>
    </row>
    <row r="23" spans="1:14" ht="18.75" x14ac:dyDescent="0.3">
      <c r="A23" s="15">
        <v>16</v>
      </c>
      <c r="B23" s="3" t="s">
        <v>24</v>
      </c>
      <c r="C23" s="3"/>
      <c r="D23" s="4">
        <f>+D21*0.12</f>
        <v>240000</v>
      </c>
      <c r="E23" s="4">
        <f t="shared" ref="E23:J23" si="7">+E21*0.12</f>
        <v>240000</v>
      </c>
      <c r="F23" s="4">
        <f t="shared" si="7"/>
        <v>192000</v>
      </c>
      <c r="G23" s="4">
        <f t="shared" si="7"/>
        <v>144000</v>
      </c>
      <c r="H23" s="4">
        <f t="shared" si="7"/>
        <v>96000</v>
      </c>
      <c r="I23" s="4">
        <f t="shared" si="7"/>
        <v>48000</v>
      </c>
      <c r="J23" s="4">
        <f t="shared" si="7"/>
        <v>0</v>
      </c>
      <c r="K23" s="4"/>
      <c r="L23" s="4"/>
      <c r="M23" s="4"/>
    </row>
    <row r="24" spans="1:14" ht="18.75" x14ac:dyDescent="0.3">
      <c r="A24" s="18"/>
      <c r="B24" s="19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4" ht="18.75" x14ac:dyDescent="0.3">
      <c r="A25" s="18"/>
      <c r="B25" s="19" t="s">
        <v>46</v>
      </c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4" ht="18.75" x14ac:dyDescent="0.3">
      <c r="A26" s="18"/>
      <c r="B26" s="19" t="s">
        <v>47</v>
      </c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4" ht="18.75" x14ac:dyDescent="0.3">
      <c r="A27" s="18"/>
      <c r="B27" s="19" t="s">
        <v>48</v>
      </c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4" ht="18.75" x14ac:dyDescent="0.3">
      <c r="A28" s="18"/>
      <c r="B28" s="19" t="s">
        <v>49</v>
      </c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4" ht="18.75" x14ac:dyDescent="0.3">
      <c r="A29" s="18"/>
      <c r="B29" s="19" t="s">
        <v>50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1" spans="1:14" ht="18.75" x14ac:dyDescent="0.3">
      <c r="B31" s="3" t="s">
        <v>31</v>
      </c>
      <c r="D31" s="6" t="s">
        <v>36</v>
      </c>
      <c r="F31" s="6"/>
      <c r="G31" s="6"/>
      <c r="H31" s="6"/>
      <c r="I31" s="6"/>
      <c r="J31" s="6"/>
    </row>
    <row r="32" spans="1:14" ht="18.75" x14ac:dyDescent="0.3">
      <c r="F32" s="6"/>
    </row>
    <row r="33" spans="1:13" ht="18.75" x14ac:dyDescent="0.3">
      <c r="A33" s="1"/>
      <c r="B33" s="3" t="s">
        <v>19</v>
      </c>
      <c r="C33" s="3"/>
      <c r="D33" s="3" t="s">
        <v>5</v>
      </c>
      <c r="E33" s="3"/>
      <c r="F33" s="3"/>
      <c r="G33" s="3"/>
      <c r="H33" s="3"/>
      <c r="I33" s="3"/>
      <c r="J33" s="3"/>
      <c r="K33" s="3"/>
      <c r="L33" s="3"/>
      <c r="M33" s="3"/>
    </row>
    <row r="34" spans="1:13" ht="18.75" x14ac:dyDescent="0.3">
      <c r="A34" s="1"/>
      <c r="B34" s="3"/>
      <c r="C34" s="3" t="s">
        <v>7</v>
      </c>
      <c r="D34" s="3">
        <v>1</v>
      </c>
      <c r="E34" s="3">
        <v>2</v>
      </c>
      <c r="F34" s="3">
        <v>3</v>
      </c>
      <c r="G34" s="3">
        <v>4</v>
      </c>
      <c r="H34" s="3">
        <v>5</v>
      </c>
      <c r="I34" s="3">
        <v>6</v>
      </c>
      <c r="J34" s="3">
        <v>7</v>
      </c>
      <c r="K34" s="3">
        <v>8</v>
      </c>
      <c r="L34" s="3">
        <v>9</v>
      </c>
      <c r="M34" s="3">
        <v>10</v>
      </c>
    </row>
    <row r="35" spans="1:13" ht="18.75" x14ac:dyDescent="0.3">
      <c r="A35" s="15"/>
      <c r="B35" s="16" t="s">
        <v>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8.75" x14ac:dyDescent="0.3">
      <c r="A36" s="15">
        <v>1</v>
      </c>
      <c r="B36" s="3" t="s">
        <v>6</v>
      </c>
      <c r="C36" s="3"/>
      <c r="D36" s="4">
        <v>2000000</v>
      </c>
      <c r="E36" s="3"/>
      <c r="F36" s="3"/>
      <c r="G36" s="3"/>
      <c r="H36" s="3"/>
      <c r="I36" s="3"/>
      <c r="J36" s="3"/>
      <c r="K36" s="3"/>
      <c r="L36" s="3"/>
      <c r="M36" s="3"/>
    </row>
    <row r="37" spans="1:13" ht="18.75" x14ac:dyDescent="0.3">
      <c r="A37" s="15"/>
      <c r="B37" s="16" t="s">
        <v>10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8.75" x14ac:dyDescent="0.3">
      <c r="A38" s="15">
        <v>2</v>
      </c>
      <c r="B38" s="3" t="s">
        <v>30</v>
      </c>
      <c r="C38" s="3"/>
      <c r="D38" s="3">
        <v>2630000</v>
      </c>
      <c r="E38" s="3">
        <v>2630000</v>
      </c>
      <c r="F38" s="3">
        <v>2630000</v>
      </c>
      <c r="G38" s="3">
        <v>2630000</v>
      </c>
      <c r="H38" s="3"/>
      <c r="I38" s="3"/>
      <c r="J38" s="3"/>
      <c r="K38" s="3"/>
      <c r="L38" s="3"/>
      <c r="M38" s="3"/>
    </row>
    <row r="39" spans="1:13" ht="18.75" x14ac:dyDescent="0.3">
      <c r="A39" s="15">
        <v>3</v>
      </c>
      <c r="B39" s="3" t="s">
        <v>21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8.75" x14ac:dyDescent="0.3">
      <c r="A40" s="15">
        <v>4</v>
      </c>
      <c r="B40" s="26" t="s">
        <v>20</v>
      </c>
      <c r="C40" s="26"/>
      <c r="D40" s="26">
        <f>+D39+D38</f>
        <v>2630000</v>
      </c>
      <c r="E40" s="26">
        <f>+E39+E38</f>
        <v>2630000</v>
      </c>
      <c r="F40" s="26">
        <f t="shared" ref="F40" si="8">+F39+F38</f>
        <v>2630000</v>
      </c>
      <c r="G40" s="26">
        <f t="shared" ref="G40" si="9">+G39+G38</f>
        <v>2630000</v>
      </c>
      <c r="H40" s="26"/>
      <c r="I40" s="26"/>
      <c r="J40" s="26"/>
      <c r="K40" s="26"/>
      <c r="L40" s="26"/>
      <c r="M40" s="26"/>
    </row>
    <row r="41" spans="1:13" ht="18.75" x14ac:dyDescent="0.3">
      <c r="A41" s="15">
        <v>5</v>
      </c>
      <c r="B41" s="5" t="s">
        <v>16</v>
      </c>
      <c r="C41" s="21">
        <f>+NPV(0.15,D40:M40)</f>
        <v>7508593.0939354869</v>
      </c>
      <c r="D41" s="16"/>
      <c r="E41" s="3"/>
      <c r="F41" s="3"/>
      <c r="G41" s="3"/>
      <c r="H41" s="3"/>
      <c r="I41" s="3"/>
      <c r="J41" s="3"/>
      <c r="K41" s="3"/>
      <c r="L41" s="3"/>
      <c r="M41" s="3"/>
    </row>
    <row r="42" spans="1:13" ht="18.75" x14ac:dyDescent="0.3">
      <c r="A42" s="15">
        <v>6</v>
      </c>
      <c r="B42" s="3" t="s">
        <v>11</v>
      </c>
      <c r="C42" s="3"/>
      <c r="D42" s="4">
        <f>+D36</f>
        <v>2000000</v>
      </c>
      <c r="E42" s="3"/>
      <c r="F42" s="3"/>
      <c r="G42" s="3"/>
      <c r="H42" s="3"/>
      <c r="I42" s="3"/>
      <c r="J42" s="3"/>
      <c r="K42" s="3"/>
      <c r="L42" s="3"/>
      <c r="M42" s="3"/>
    </row>
    <row r="43" spans="1:13" ht="18.75" x14ac:dyDescent="0.3">
      <c r="A43" s="15">
        <v>7</v>
      </c>
      <c r="B43" s="3" t="s">
        <v>28</v>
      </c>
      <c r="C43" s="3"/>
      <c r="D43" s="3">
        <v>1882000</v>
      </c>
      <c r="E43" s="3">
        <v>1882000</v>
      </c>
      <c r="F43" s="3">
        <v>1882000</v>
      </c>
      <c r="G43" s="3">
        <v>1882000</v>
      </c>
      <c r="H43" s="3"/>
      <c r="I43" s="3"/>
      <c r="J43" s="3"/>
      <c r="K43" s="3"/>
      <c r="L43" s="3"/>
      <c r="M43" s="3"/>
    </row>
    <row r="44" spans="1:13" ht="18.75" x14ac:dyDescent="0.3">
      <c r="A44" s="15">
        <v>8</v>
      </c>
      <c r="B44" s="13" t="s">
        <v>15</v>
      </c>
      <c r="C44" s="13"/>
      <c r="D44" s="14">
        <f>+D42+D43</f>
        <v>3882000</v>
      </c>
      <c r="E44" s="14">
        <f t="shared" ref="E44:F44" si="10">+E42+E43</f>
        <v>1882000</v>
      </c>
      <c r="F44" s="14">
        <f t="shared" si="10"/>
        <v>1882000</v>
      </c>
      <c r="G44" s="14">
        <f t="shared" ref="G44" si="11">+G42+G43</f>
        <v>1882000</v>
      </c>
      <c r="H44" s="14"/>
      <c r="I44" s="14"/>
      <c r="J44" s="14"/>
      <c r="K44" s="14"/>
      <c r="L44" s="14"/>
      <c r="M44" s="14"/>
    </row>
    <row r="45" spans="1:13" ht="18.75" x14ac:dyDescent="0.3">
      <c r="A45" s="15">
        <v>9</v>
      </c>
      <c r="B45" s="3" t="s">
        <v>17</v>
      </c>
      <c r="C45" s="21">
        <f>NPV(0.15,D44:M44)</f>
        <v>7112199.7134086872</v>
      </c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8.75" x14ac:dyDescent="0.3">
      <c r="A46" s="15">
        <v>10</v>
      </c>
      <c r="B46" s="27" t="s">
        <v>12</v>
      </c>
      <c r="C46" s="22"/>
      <c r="D46" s="17">
        <f>+D40-D44</f>
        <v>-1252000</v>
      </c>
      <c r="E46" s="17">
        <f t="shared" ref="E46:F46" si="12">+E40-E44</f>
        <v>748000</v>
      </c>
      <c r="F46" s="17">
        <f t="shared" si="12"/>
        <v>748000</v>
      </c>
      <c r="G46" s="17">
        <f t="shared" ref="G46" si="13">+G40-G44</f>
        <v>748000</v>
      </c>
      <c r="H46" s="17"/>
      <c r="I46" s="17"/>
      <c r="J46" s="17"/>
      <c r="K46" s="17"/>
      <c r="L46" s="17"/>
      <c r="M46" s="17"/>
    </row>
    <row r="47" spans="1:13" ht="18.75" x14ac:dyDescent="0.3">
      <c r="A47" s="15">
        <v>11</v>
      </c>
      <c r="B47" s="3" t="s">
        <v>18</v>
      </c>
      <c r="C47" s="3"/>
      <c r="D47" s="24">
        <f>+C41/C45</f>
        <v>1.0557342870700714</v>
      </c>
      <c r="E47" s="4"/>
      <c r="F47" s="4"/>
      <c r="G47" s="4"/>
      <c r="H47" s="4"/>
      <c r="I47" s="4"/>
      <c r="J47" s="4"/>
      <c r="K47" s="4"/>
      <c r="L47" s="4"/>
      <c r="M47" s="4"/>
    </row>
    <row r="48" spans="1:13" ht="18.75" x14ac:dyDescent="0.3">
      <c r="A48" s="15">
        <v>12</v>
      </c>
      <c r="B48" s="3" t="s">
        <v>13</v>
      </c>
      <c r="C48" s="21">
        <f>+C41-C45</f>
        <v>396393.38052679971</v>
      </c>
      <c r="D48" s="23"/>
      <c r="E48" s="4"/>
      <c r="F48" s="4"/>
      <c r="G48" s="4"/>
      <c r="H48" s="4"/>
      <c r="I48" s="4"/>
      <c r="J48" s="4"/>
      <c r="K48" s="4"/>
      <c r="L48" s="4"/>
      <c r="M48" s="4"/>
    </row>
    <row r="49" spans="1:13" ht="18.75" x14ac:dyDescent="0.3">
      <c r="A49" s="15">
        <v>13</v>
      </c>
      <c r="B49" s="3" t="s">
        <v>14</v>
      </c>
      <c r="C49" s="3"/>
      <c r="D49" s="25">
        <f>IRR(D46:M46,0.5)</f>
        <v>0.35986308354309204</v>
      </c>
      <c r="E49" s="3"/>
      <c r="F49" s="3"/>
      <c r="G49" s="3"/>
      <c r="H49" s="3"/>
      <c r="I49" s="3"/>
      <c r="J49" s="3"/>
      <c r="K49" s="3"/>
      <c r="L49" s="3"/>
      <c r="M49" s="3"/>
    </row>
    <row r="50" spans="1:13" ht="18.75" x14ac:dyDescent="0.3">
      <c r="A50" s="15">
        <v>14</v>
      </c>
      <c r="B50" s="3" t="s">
        <v>22</v>
      </c>
      <c r="C50" s="3"/>
      <c r="D50" s="4">
        <v>2000000</v>
      </c>
      <c r="E50" s="4">
        <v>1600000</v>
      </c>
      <c r="F50" s="4">
        <v>1200000</v>
      </c>
      <c r="G50" s="4">
        <v>800000</v>
      </c>
      <c r="H50" s="3">
        <v>400000</v>
      </c>
      <c r="J50" s="3">
        <v>0</v>
      </c>
      <c r="K50" s="3"/>
      <c r="L50" s="3"/>
      <c r="M50" s="3"/>
    </row>
    <row r="51" spans="1:13" ht="18.75" x14ac:dyDescent="0.3">
      <c r="A51" s="15">
        <v>15</v>
      </c>
      <c r="B51" s="3" t="s">
        <v>9</v>
      </c>
      <c r="C51" s="3"/>
      <c r="D51" s="4">
        <v>400000</v>
      </c>
      <c r="E51" s="3">
        <v>400000</v>
      </c>
      <c r="F51" s="3">
        <v>400000</v>
      </c>
      <c r="G51" s="3">
        <v>400000</v>
      </c>
      <c r="H51" s="3">
        <v>400000</v>
      </c>
      <c r="I51" s="3"/>
      <c r="J51" s="3"/>
      <c r="K51" s="3"/>
      <c r="L51" s="3"/>
      <c r="M51" s="3"/>
    </row>
    <row r="52" spans="1:13" ht="18.75" x14ac:dyDescent="0.3">
      <c r="A52" s="15">
        <v>16</v>
      </c>
      <c r="B52" s="3" t="s">
        <v>24</v>
      </c>
      <c r="C52" s="3"/>
      <c r="D52" s="4">
        <f>+D50*0.12</f>
        <v>240000</v>
      </c>
      <c r="E52" s="4">
        <f>+E50*0.12</f>
        <v>192000</v>
      </c>
      <c r="F52" s="4">
        <f t="shared" ref="F52:H52" si="14">+F50*0.12</f>
        <v>144000</v>
      </c>
      <c r="G52" s="4">
        <f t="shared" si="14"/>
        <v>96000</v>
      </c>
      <c r="H52" s="4">
        <f t="shared" si="14"/>
        <v>48000</v>
      </c>
      <c r="I52" s="4"/>
      <c r="J52" s="4">
        <f t="shared" ref="J52" si="15">+J50*0.12</f>
        <v>0</v>
      </c>
      <c r="K52" s="4"/>
      <c r="L52" s="4"/>
      <c r="M52" s="4"/>
    </row>
    <row r="53" spans="1:13" ht="18.75" x14ac:dyDescent="0.3">
      <c r="B53" s="3" t="s">
        <v>31</v>
      </c>
      <c r="D53" s="6" t="s">
        <v>37</v>
      </c>
      <c r="F53" s="6"/>
      <c r="G53" s="6"/>
      <c r="H53" s="6"/>
      <c r="I53" s="6"/>
    </row>
    <row r="54" spans="1:13" ht="18.75" x14ac:dyDescent="0.3">
      <c r="F54" s="6"/>
    </row>
    <row r="55" spans="1:13" ht="18.75" x14ac:dyDescent="0.3">
      <c r="A55" s="1"/>
      <c r="B55" s="3" t="s">
        <v>19</v>
      </c>
      <c r="C55" s="3"/>
      <c r="D55" s="3" t="s">
        <v>5</v>
      </c>
      <c r="E55" s="3"/>
      <c r="F55" s="3"/>
      <c r="G55" s="3"/>
      <c r="H55" s="3"/>
      <c r="I55" s="3"/>
    </row>
    <row r="56" spans="1:13" ht="18.75" x14ac:dyDescent="0.3">
      <c r="A56" s="1"/>
      <c r="B56" s="3"/>
      <c r="C56" s="3" t="s">
        <v>7</v>
      </c>
      <c r="D56" s="3">
        <v>1</v>
      </c>
      <c r="E56" s="3">
        <v>2</v>
      </c>
      <c r="F56" s="3">
        <v>3</v>
      </c>
      <c r="G56" s="3">
        <v>4</v>
      </c>
      <c r="H56" s="3">
        <v>5</v>
      </c>
      <c r="I56" s="3">
        <v>6</v>
      </c>
    </row>
    <row r="57" spans="1:13" ht="18.75" x14ac:dyDescent="0.3">
      <c r="A57" s="15"/>
      <c r="B57" s="16" t="s">
        <v>8</v>
      </c>
      <c r="C57" s="3"/>
      <c r="D57" s="3"/>
      <c r="E57" s="3"/>
      <c r="F57" s="3"/>
      <c r="G57" s="3"/>
      <c r="H57" s="3"/>
      <c r="I57" s="3"/>
    </row>
    <row r="58" spans="1:13" ht="18.75" x14ac:dyDescent="0.3">
      <c r="A58" s="15">
        <v>1</v>
      </c>
      <c r="B58" s="3" t="s">
        <v>6</v>
      </c>
      <c r="C58" s="3"/>
      <c r="D58" s="4">
        <v>2000000</v>
      </c>
      <c r="E58" s="3"/>
      <c r="F58" s="3"/>
      <c r="G58" s="3"/>
      <c r="H58" s="3"/>
      <c r="I58" s="3"/>
    </row>
    <row r="59" spans="1:13" ht="18.75" x14ac:dyDescent="0.3">
      <c r="A59" s="15"/>
      <c r="B59" s="16" t="s">
        <v>10</v>
      </c>
      <c r="C59" s="3"/>
      <c r="D59" s="3"/>
      <c r="E59" s="3"/>
      <c r="F59" s="3"/>
      <c r="G59" s="3"/>
      <c r="H59" s="3"/>
      <c r="I59" s="3"/>
    </row>
    <row r="60" spans="1:13" ht="18.75" x14ac:dyDescent="0.3">
      <c r="A60" s="15">
        <v>2</v>
      </c>
      <c r="B60" s="3" t="s">
        <v>30</v>
      </c>
      <c r="C60" s="3"/>
      <c r="D60" s="3">
        <v>2630000</v>
      </c>
      <c r="E60" s="3">
        <v>2630000</v>
      </c>
      <c r="F60" s="3">
        <v>2630000</v>
      </c>
      <c r="G60" s="3"/>
      <c r="H60" s="3"/>
      <c r="I60" s="3"/>
    </row>
    <row r="61" spans="1:13" ht="18.75" x14ac:dyDescent="0.3">
      <c r="A61" s="15">
        <v>3</v>
      </c>
      <c r="B61" s="3" t="s">
        <v>21</v>
      </c>
      <c r="C61" s="3"/>
      <c r="D61" s="3"/>
      <c r="E61" s="3"/>
      <c r="F61" s="3"/>
      <c r="G61" s="3"/>
      <c r="H61" s="3"/>
      <c r="I61" s="3"/>
    </row>
    <row r="62" spans="1:13" ht="18.75" x14ac:dyDescent="0.3">
      <c r="A62" s="15">
        <v>4</v>
      </c>
      <c r="B62" s="26" t="s">
        <v>20</v>
      </c>
      <c r="C62" s="26"/>
      <c r="D62" s="26">
        <f>+D61+D60</f>
        <v>2630000</v>
      </c>
      <c r="E62" s="26">
        <f>+E61+E60</f>
        <v>2630000</v>
      </c>
      <c r="F62" s="26">
        <f t="shared" ref="F62" si="16">+F61+F60</f>
        <v>2630000</v>
      </c>
      <c r="G62" s="26"/>
      <c r="H62" s="26"/>
      <c r="I62" s="26"/>
    </row>
    <row r="63" spans="1:13" ht="18.75" x14ac:dyDescent="0.3">
      <c r="A63" s="15">
        <v>5</v>
      </c>
      <c r="B63" s="5" t="s">
        <v>16</v>
      </c>
      <c r="C63" s="21">
        <f>+NPV(0.15,D62:M62)</f>
        <v>6004882.058025809</v>
      </c>
      <c r="D63" s="16"/>
      <c r="E63" s="3"/>
      <c r="F63" s="3"/>
      <c r="G63" s="3"/>
      <c r="H63" s="3"/>
      <c r="I63" s="3"/>
    </row>
    <row r="64" spans="1:13" ht="18.75" x14ac:dyDescent="0.3">
      <c r="A64" s="15">
        <v>6</v>
      </c>
      <c r="B64" s="3" t="s">
        <v>11</v>
      </c>
      <c r="C64" s="3"/>
      <c r="D64" s="4">
        <f>+D58</f>
        <v>2000000</v>
      </c>
      <c r="E64" s="3"/>
      <c r="F64" s="3"/>
      <c r="G64" s="3"/>
      <c r="H64" s="3"/>
      <c r="I64" s="3"/>
    </row>
    <row r="65" spans="1:10" ht="18.75" x14ac:dyDescent="0.3">
      <c r="A65" s="15">
        <v>7</v>
      </c>
      <c r="B65" s="3" t="s">
        <v>28</v>
      </c>
      <c r="C65" s="3"/>
      <c r="D65" s="3">
        <v>1661000</v>
      </c>
      <c r="E65" s="3">
        <v>1661000</v>
      </c>
      <c r="F65" s="3">
        <v>1661000</v>
      </c>
      <c r="G65" s="3"/>
      <c r="H65" s="3"/>
      <c r="I65" s="3"/>
    </row>
    <row r="66" spans="1:10" ht="18.75" x14ac:dyDescent="0.3">
      <c r="A66" s="15">
        <v>8</v>
      </c>
      <c r="B66" s="13" t="s">
        <v>15</v>
      </c>
      <c r="C66" s="13"/>
      <c r="D66" s="14">
        <f>+D64+D65</f>
        <v>3661000</v>
      </c>
      <c r="E66" s="14">
        <f t="shared" ref="E66:F66" si="17">+E64+E65</f>
        <v>1661000</v>
      </c>
      <c r="F66" s="14">
        <f t="shared" si="17"/>
        <v>1661000</v>
      </c>
      <c r="G66" s="14"/>
      <c r="H66" s="14"/>
      <c r="I66" s="14"/>
    </row>
    <row r="67" spans="1:10" ht="18.75" x14ac:dyDescent="0.3">
      <c r="A67" s="15">
        <v>9</v>
      </c>
      <c r="B67" s="3" t="s">
        <v>17</v>
      </c>
      <c r="C67" s="21">
        <f>NPV(0.15,D66:M66)</f>
        <v>5531567.3543190602</v>
      </c>
      <c r="D67" s="4"/>
      <c r="E67" s="4"/>
      <c r="F67" s="4"/>
      <c r="G67" s="4"/>
      <c r="H67" s="4"/>
      <c r="I67" s="4"/>
    </row>
    <row r="68" spans="1:10" ht="18.75" x14ac:dyDescent="0.3">
      <c r="A68" s="15">
        <v>10</v>
      </c>
      <c r="B68" s="27" t="s">
        <v>12</v>
      </c>
      <c r="C68" s="22"/>
      <c r="D68" s="17">
        <f>+D62-D66</f>
        <v>-1031000</v>
      </c>
      <c r="E68" s="17">
        <f t="shared" ref="E68:F68" si="18">+E62-E66</f>
        <v>969000</v>
      </c>
      <c r="F68" s="17">
        <f t="shared" si="18"/>
        <v>969000</v>
      </c>
      <c r="G68" s="17"/>
      <c r="H68" s="17"/>
      <c r="I68" s="17"/>
    </row>
    <row r="69" spans="1:10" ht="18.75" x14ac:dyDescent="0.3">
      <c r="A69" s="15">
        <v>11</v>
      </c>
      <c r="B69" s="3" t="s">
        <v>18</v>
      </c>
      <c r="C69" s="3"/>
      <c r="D69" s="24">
        <f>+C63/C67</f>
        <v>1.0855661105413792</v>
      </c>
      <c r="E69" s="4"/>
      <c r="F69" s="4"/>
      <c r="G69" s="4"/>
      <c r="H69" s="4"/>
      <c r="I69" s="4"/>
    </row>
    <row r="70" spans="1:10" ht="18.75" x14ac:dyDescent="0.3">
      <c r="A70" s="15">
        <v>12</v>
      </c>
      <c r="B70" s="3" t="s">
        <v>13</v>
      </c>
      <c r="C70" s="21">
        <f>+C63-C67</f>
        <v>473314.70370674878</v>
      </c>
      <c r="D70" s="23"/>
      <c r="E70" s="4"/>
      <c r="F70" s="4"/>
      <c r="G70" s="4"/>
      <c r="H70" s="4"/>
      <c r="I70" s="4"/>
    </row>
    <row r="71" spans="1:10" ht="18.75" x14ac:dyDescent="0.3">
      <c r="A71" s="15">
        <v>13</v>
      </c>
      <c r="B71" s="3" t="s">
        <v>14</v>
      </c>
      <c r="C71" s="3"/>
      <c r="D71" s="25">
        <f>IRR(D68:M68,0.5)</f>
        <v>0.54729016620791349</v>
      </c>
      <c r="E71" s="3"/>
      <c r="F71" s="3"/>
      <c r="G71" s="3"/>
      <c r="H71" s="3"/>
      <c r="I71" s="3"/>
    </row>
    <row r="72" spans="1:10" ht="18.75" x14ac:dyDescent="0.3">
      <c r="A72" s="15">
        <v>14</v>
      </c>
      <c r="B72" s="3" t="s">
        <v>22</v>
      </c>
      <c r="C72" s="3"/>
      <c r="D72" s="4">
        <v>2000000</v>
      </c>
      <c r="E72" s="4">
        <v>1600000</v>
      </c>
      <c r="F72" s="4">
        <v>1200000</v>
      </c>
      <c r="G72" s="4">
        <v>800000</v>
      </c>
      <c r="H72" s="3">
        <v>400000</v>
      </c>
      <c r="I72" s="3"/>
      <c r="J72" s="3"/>
    </row>
    <row r="73" spans="1:10" ht="18.75" x14ac:dyDescent="0.3">
      <c r="A73" s="15">
        <v>15</v>
      </c>
      <c r="B73" s="3" t="s">
        <v>9</v>
      </c>
      <c r="C73" s="3"/>
      <c r="D73" s="4">
        <v>400000</v>
      </c>
      <c r="E73" s="3">
        <v>400000</v>
      </c>
      <c r="F73" s="3">
        <v>400000</v>
      </c>
      <c r="G73" s="3">
        <v>400000</v>
      </c>
      <c r="H73" s="3">
        <v>400000</v>
      </c>
      <c r="I73" s="3"/>
      <c r="J73" s="3"/>
    </row>
    <row r="74" spans="1:10" ht="18.75" x14ac:dyDescent="0.3">
      <c r="A74" s="15">
        <v>16</v>
      </c>
      <c r="B74" s="3" t="s">
        <v>24</v>
      </c>
      <c r="C74" s="3"/>
      <c r="D74" s="4">
        <f>+D72*0.12</f>
        <v>240000</v>
      </c>
      <c r="E74" s="4">
        <f>+E72*0.12</f>
        <v>192000</v>
      </c>
      <c r="F74" s="4">
        <f t="shared" ref="F74:H74" si="19">+F72*0.12</f>
        <v>144000</v>
      </c>
      <c r="G74" s="4">
        <f t="shared" si="19"/>
        <v>96000</v>
      </c>
      <c r="H74" s="4">
        <f t="shared" si="19"/>
        <v>48000</v>
      </c>
      <c r="I74" s="4"/>
      <c r="J74" s="4"/>
    </row>
  </sheetData>
  <hyperlinks>
    <hyperlink ref="B12" r:id="rId1"/>
    <hyperlink ref="B41" r:id="rId2"/>
    <hyperlink ref="B63" r:id="rId3"/>
  </hyperlinks>
  <pageMargins left="0.7" right="0.7" top="0.75" bottom="0.75" header="0.3" footer="0.3"/>
  <pageSetup paperSize="9" scale="62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3"/>
  <sheetViews>
    <sheetView topLeftCell="A7" workbookViewId="0">
      <selection activeCell="E25" sqref="E25"/>
    </sheetView>
  </sheetViews>
  <sheetFormatPr defaultRowHeight="15" x14ac:dyDescent="0.25"/>
  <cols>
    <col min="2" max="2" width="45.5703125" customWidth="1"/>
    <col min="3" max="3" width="18.28515625" customWidth="1"/>
    <col min="4" max="4" width="19.140625" customWidth="1"/>
    <col min="5" max="5" width="14.5703125" customWidth="1"/>
    <col min="6" max="6" width="15.42578125" customWidth="1"/>
    <col min="7" max="7" width="18.140625" customWidth="1"/>
    <col min="8" max="8" width="16.5703125" customWidth="1"/>
  </cols>
  <sheetData>
    <row r="2" spans="1:8" ht="18.75" x14ac:dyDescent="0.3">
      <c r="B2" s="16" t="s">
        <v>32</v>
      </c>
      <c r="C2" s="31"/>
      <c r="D2" s="12" t="s">
        <v>51</v>
      </c>
      <c r="E2" s="31"/>
      <c r="F2" s="12"/>
      <c r="G2" s="12"/>
      <c r="H2" s="12"/>
    </row>
    <row r="3" spans="1:8" ht="18.75" x14ac:dyDescent="0.3">
      <c r="B3" s="31"/>
      <c r="C3" s="31"/>
      <c r="D3" s="31"/>
      <c r="E3" s="31"/>
      <c r="F3" s="12"/>
      <c r="G3" s="31"/>
      <c r="H3" s="31"/>
    </row>
    <row r="4" spans="1:8" ht="18.75" x14ac:dyDescent="0.3">
      <c r="A4" s="1"/>
      <c r="B4" s="16" t="s">
        <v>19</v>
      </c>
      <c r="C4" s="16"/>
      <c r="D4" s="16" t="s">
        <v>5</v>
      </c>
      <c r="E4" s="16"/>
      <c r="F4" s="16"/>
      <c r="G4" s="16"/>
      <c r="H4" s="16"/>
    </row>
    <row r="5" spans="1:8" ht="18.75" x14ac:dyDescent="0.3">
      <c r="A5" s="1"/>
      <c r="B5" s="16"/>
      <c r="C5" s="16" t="s">
        <v>7</v>
      </c>
      <c r="D5" s="16">
        <v>1</v>
      </c>
      <c r="E5" s="16">
        <v>2</v>
      </c>
      <c r="F5" s="16">
        <v>3</v>
      </c>
      <c r="G5" s="16">
        <v>4</v>
      </c>
      <c r="H5" s="16">
        <v>5</v>
      </c>
    </row>
    <row r="6" spans="1:8" ht="18.75" x14ac:dyDescent="0.3">
      <c r="A6" s="15"/>
      <c r="B6" s="16" t="s">
        <v>8</v>
      </c>
      <c r="C6" s="3"/>
      <c r="D6" s="3"/>
      <c r="E6" s="3"/>
      <c r="F6" s="3"/>
      <c r="G6" s="3"/>
      <c r="H6" s="3"/>
    </row>
    <row r="7" spans="1:8" ht="18.75" x14ac:dyDescent="0.3">
      <c r="A7" s="15">
        <v>1</v>
      </c>
      <c r="B7" s="3" t="s">
        <v>6</v>
      </c>
      <c r="C7" s="3"/>
      <c r="D7" s="4">
        <v>0</v>
      </c>
      <c r="E7" s="3"/>
      <c r="F7" s="3"/>
      <c r="G7" s="3"/>
      <c r="H7" s="3"/>
    </row>
    <row r="8" spans="1:8" ht="18.75" x14ac:dyDescent="0.3">
      <c r="A8" s="15"/>
      <c r="B8" s="16" t="s">
        <v>10</v>
      </c>
      <c r="C8" s="3"/>
      <c r="D8" s="3"/>
      <c r="E8" s="3"/>
      <c r="F8" s="3"/>
      <c r="G8" s="3"/>
      <c r="H8" s="3"/>
    </row>
    <row r="9" spans="1:8" ht="18.75" x14ac:dyDescent="0.3">
      <c r="A9" s="15">
        <v>2</v>
      </c>
      <c r="B9" s="3" t="s">
        <v>30</v>
      </c>
      <c r="C9" s="3"/>
      <c r="D9" s="3">
        <v>1265000</v>
      </c>
      <c r="E9" s="3">
        <v>1265000</v>
      </c>
      <c r="F9" s="3">
        <v>1265000</v>
      </c>
      <c r="G9" s="3"/>
      <c r="H9" s="3"/>
    </row>
    <row r="10" spans="1:8" ht="18.75" x14ac:dyDescent="0.3">
      <c r="A10" s="15">
        <v>3</v>
      </c>
      <c r="B10" s="3" t="s">
        <v>21</v>
      </c>
      <c r="C10" s="3"/>
      <c r="D10" s="3"/>
      <c r="E10" s="3"/>
      <c r="F10" s="3"/>
      <c r="G10" s="3"/>
      <c r="H10" s="3"/>
    </row>
    <row r="11" spans="1:8" ht="18.75" x14ac:dyDescent="0.3">
      <c r="A11" s="15">
        <v>4</v>
      </c>
      <c r="B11" s="26" t="s">
        <v>20</v>
      </c>
      <c r="C11" s="26"/>
      <c r="D11" s="26">
        <f>+D10+D9</f>
        <v>1265000</v>
      </c>
      <c r="E11" s="26">
        <f>+E10+E9</f>
        <v>1265000</v>
      </c>
      <c r="F11" s="26">
        <f t="shared" ref="F11" si="0">+F10+F9</f>
        <v>1265000</v>
      </c>
      <c r="G11" s="26"/>
      <c r="H11" s="26"/>
    </row>
    <row r="12" spans="1:8" ht="18.75" x14ac:dyDescent="0.3">
      <c r="A12" s="15">
        <v>5</v>
      </c>
      <c r="B12" s="5" t="s">
        <v>16</v>
      </c>
      <c r="C12" s="21">
        <f>+NPV(0.15,D11:M11)</f>
        <v>2888279.7731569004</v>
      </c>
      <c r="D12" s="16"/>
      <c r="E12" s="3"/>
      <c r="F12" s="3"/>
      <c r="G12" s="3"/>
      <c r="H12" s="3"/>
    </row>
    <row r="13" spans="1:8" ht="18.75" x14ac:dyDescent="0.3">
      <c r="A13" s="15">
        <v>6</v>
      </c>
      <c r="B13" s="3" t="s">
        <v>11</v>
      </c>
      <c r="C13" s="3"/>
      <c r="D13" s="4">
        <f>+D7</f>
        <v>0</v>
      </c>
      <c r="E13" s="3"/>
      <c r="F13" s="3"/>
      <c r="G13" s="3"/>
      <c r="H13" s="3"/>
    </row>
    <row r="14" spans="1:8" ht="18.75" x14ac:dyDescent="0.3">
      <c r="A14" s="15">
        <v>7</v>
      </c>
      <c r="B14" s="3" t="s">
        <v>28</v>
      </c>
      <c r="C14" s="3"/>
      <c r="D14" s="3">
        <f>221000+609500</f>
        <v>830500</v>
      </c>
      <c r="E14" s="3">
        <f t="shared" ref="E14:F14" si="1">221000+609500</f>
        <v>830500</v>
      </c>
      <c r="F14" s="3">
        <f t="shared" si="1"/>
        <v>830500</v>
      </c>
      <c r="G14" s="3"/>
      <c r="H14" s="3"/>
    </row>
    <row r="15" spans="1:8" ht="18.75" x14ac:dyDescent="0.3">
      <c r="A15" s="15">
        <v>8</v>
      </c>
      <c r="B15" s="13" t="s">
        <v>15</v>
      </c>
      <c r="C15" s="13"/>
      <c r="D15" s="14">
        <f>+D13+D14</f>
        <v>830500</v>
      </c>
      <c r="E15" s="14">
        <f t="shared" ref="E15:F15" si="2">+E13+E14</f>
        <v>830500</v>
      </c>
      <c r="F15" s="14">
        <f t="shared" si="2"/>
        <v>830500</v>
      </c>
      <c r="G15" s="14"/>
      <c r="H15" s="14"/>
    </row>
    <row r="16" spans="1:8" ht="18.75" x14ac:dyDescent="0.3">
      <c r="A16" s="15">
        <v>9</v>
      </c>
      <c r="B16" s="3" t="s">
        <v>17</v>
      </c>
      <c r="C16" s="21">
        <f>NPV(0.15,D15:M15)</f>
        <v>1896218.4597682257</v>
      </c>
      <c r="D16" s="4"/>
      <c r="E16" s="4"/>
      <c r="F16" s="4"/>
      <c r="G16" s="4"/>
      <c r="H16" s="4"/>
    </row>
    <row r="17" spans="1:8" ht="18.75" x14ac:dyDescent="0.3">
      <c r="A17" s="15">
        <v>10</v>
      </c>
      <c r="B17" s="27" t="s">
        <v>12</v>
      </c>
      <c r="C17" s="22"/>
      <c r="D17" s="17">
        <f>+D11-D15</f>
        <v>434500</v>
      </c>
      <c r="E17" s="17">
        <f t="shared" ref="E17:F17" si="3">+E11-E15</f>
        <v>434500</v>
      </c>
      <c r="F17" s="17">
        <f t="shared" si="3"/>
        <v>434500</v>
      </c>
      <c r="G17" s="17"/>
      <c r="H17" s="17"/>
    </row>
    <row r="18" spans="1:8" ht="18.75" x14ac:dyDescent="0.3">
      <c r="A18" s="15">
        <v>11</v>
      </c>
      <c r="B18" s="3" t="s">
        <v>18</v>
      </c>
      <c r="C18" s="3"/>
      <c r="D18" s="24">
        <f>+C12/C16</f>
        <v>1.5231788079470201</v>
      </c>
      <c r="E18" s="4"/>
      <c r="F18" s="4"/>
      <c r="G18" s="4"/>
      <c r="H18" s="4"/>
    </row>
    <row r="19" spans="1:8" ht="18.75" x14ac:dyDescent="0.3">
      <c r="A19" s="15">
        <v>12</v>
      </c>
      <c r="B19" s="3" t="s">
        <v>13</v>
      </c>
      <c r="C19" s="21">
        <f>+C12-C16</f>
        <v>992061.31338867475</v>
      </c>
      <c r="D19" s="23"/>
      <c r="E19" s="4"/>
      <c r="F19" s="4"/>
      <c r="G19" s="4"/>
      <c r="H19" s="4"/>
    </row>
    <row r="20" spans="1:8" ht="18.75" x14ac:dyDescent="0.3">
      <c r="A20" s="15">
        <v>13</v>
      </c>
      <c r="B20" s="3" t="s">
        <v>14</v>
      </c>
      <c r="C20" s="3"/>
      <c r="D20" s="25" t="e">
        <f>IRR(D17:H17,0.5)</f>
        <v>#NUM!</v>
      </c>
      <c r="E20" s="3"/>
      <c r="F20" s="3"/>
      <c r="G20" s="3"/>
      <c r="H20" s="3"/>
    </row>
    <row r="21" spans="1:8" ht="18.75" x14ac:dyDescent="0.3">
      <c r="A21" s="15"/>
      <c r="B21" s="3"/>
      <c r="C21" s="3"/>
      <c r="D21" s="4"/>
      <c r="E21" s="3"/>
      <c r="F21" s="3"/>
      <c r="G21" s="3"/>
      <c r="H21" s="3"/>
    </row>
    <row r="22" spans="1:8" ht="18.75" x14ac:dyDescent="0.3">
      <c r="A22" s="15"/>
      <c r="B22" s="3"/>
      <c r="C22" s="3"/>
      <c r="D22" s="4"/>
      <c r="E22" s="3"/>
      <c r="F22" s="3"/>
      <c r="G22" s="3"/>
      <c r="H22" s="3"/>
    </row>
    <row r="23" spans="1:8" ht="18.75" x14ac:dyDescent="0.3">
      <c r="A23" s="15"/>
      <c r="B23" s="3"/>
      <c r="C23" s="3"/>
      <c r="D23" s="4"/>
      <c r="E23" s="4"/>
      <c r="F23" s="4"/>
      <c r="G23" s="4"/>
      <c r="H23" s="4"/>
    </row>
  </sheetData>
  <hyperlinks>
    <hyperlink ref="B12" r:id="rId1"/>
  </hyperlinks>
  <pageMargins left="0.7" right="0.7" top="0.75" bottom="0.75" header="0.3" footer="0.3"/>
  <pageSetup paperSize="9" scale="8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Sheet5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2019-09-06T05:10:28Z</dcterms:modified>
</cp:coreProperties>
</file>